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<sst xmlns="http://schemas.openxmlformats.org/spreadsheetml/2006/main" count="92" uniqueCount="88">
  <si>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</si>
  <si>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</si>
  <si>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</si>
  <si>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</si>
  <si>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</si>
  <si>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</si>
  <si>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</si>
  <si>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</si>
  <si>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</si>
  <si>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</si>
  <si>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</si>
  <si>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</si>
  <si>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</si>
  <si>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</si>
  <si>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</si>
  <si>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</si>
  <si>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</si>
  <si>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</si>
  <si>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</si>
  <si>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</si>
  <si>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</si>
  <si>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</si>
  <si>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</si>
  <si>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</si>
  <si>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</si>
  <si>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</si>
  <si>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</si>
  <si>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</si>
  <si>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</si>
  <si>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</si>
  <si>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</si>
  <si>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</si>
  <si>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</si>
  <si>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</si>
  <si>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</si>
  <si>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</si>
  <si>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</si>
  <si>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</si>
  <si>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</si>
  <si>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</si>
  <si>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</si>
  <si>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</si>
  <si>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</si>
  <si>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</si>
  <si>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</si>
  <si>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</si>
  <si>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</si>
  <si>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</si>
  <si>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</si>
  <si>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</si>
  <si>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</si>
  <si>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</si>
  <si>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</si>
  <si>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</si>
  <si>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</si>
  <si>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</si>
  <si>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</si>
  <si>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</si>
  <si>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</si>
  <si>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</si>
  <si>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</si>
  <si>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</si>
  <si>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</si>
  <si>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</si>
  <si>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</si>
  <si>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</si>
  <si>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</si>
  <si>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</si>
  <si>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</si>
  <si>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</si>
  <si>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</si>
  <si>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</si>
  <si>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</si>
  <si>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</si>
  <si>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</si>
  <si>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</si>
  <si>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</si>
  <si>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</si>
  <si>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</si>
  <si>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Criteriul de disponibilitate</t>
  </si>
  <si>
    <t>Promed System SRL Targoviste</t>
  </si>
  <si>
    <t>Spitalul jud.de urgenta Targoviste</t>
  </si>
  <si>
    <t>ec Georgeta Ionita</t>
  </si>
  <si>
    <t>ec.Niculina Sandu</t>
  </si>
  <si>
    <t>ec Adriana Nistor</t>
  </si>
  <si>
    <t>Sef serv.Decontare serv.medicale</t>
  </si>
  <si>
    <t>Lista furnizorilor de servicii paraclinice de radiologie-imagistica medicala si sumele repartizate pentru tr.IV 2016,utilizand criteriile din anexa 20 la Ordinul MS/CNAS nr.763/377/2016,urmare disponibilizarii unor sume,conform Referat nr.19321/18.10.2016</t>
  </si>
  <si>
    <t>19.10.2016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</si>
</sst>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76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22</v>
      </c>
      <c r="D2" s="27" t="s">
        <v>23</v>
      </c>
      <c r="E2" s="27" t="s">
        <v>24</v>
      </c>
      <c r="F2" s="27" t="s">
        <v>25</v>
      </c>
      <c r="G2" s="27" t="s">
        <v>26</v>
      </c>
      <c r="H2" s="27" t="s">
        <v>27</v>
      </c>
      <c r="I2" s="27" t="s">
        <v>28</v>
      </c>
      <c r="J2" s="27" t="s">
        <v>29</v>
      </c>
      <c r="K2" s="50" t="s">
        <v>30</v>
      </c>
      <c r="L2" s="40" t="s">
        <v>31</v>
      </c>
      <c r="M2" s="40" t="s">
        <v>32</v>
      </c>
      <c r="N2" s="40" t="s">
        <v>33</v>
      </c>
      <c r="O2" s="40" t="s">
        <v>12</v>
      </c>
      <c r="P2" s="40" t="s">
        <v>34</v>
      </c>
      <c r="Q2" s="40" t="s">
        <v>35</v>
      </c>
      <c r="R2" s="40" t="s">
        <v>36</v>
      </c>
      <c r="S2" s="40" t="s">
        <v>37</v>
      </c>
      <c r="T2" s="40" t="s">
        <v>38</v>
      </c>
      <c r="U2" s="40" t="s">
        <v>39</v>
      </c>
      <c r="V2" s="40" t="s">
        <v>40</v>
      </c>
      <c r="W2" s="40" t="s">
        <v>41</v>
      </c>
      <c r="X2" s="40" t="s">
        <v>42</v>
      </c>
      <c r="Y2" s="40" t="s">
        <v>43</v>
      </c>
      <c r="Z2" s="40" t="s">
        <v>44</v>
      </c>
      <c r="AA2" s="40" t="s">
        <v>45</v>
      </c>
      <c r="AB2" s="40" t="s">
        <v>46</v>
      </c>
      <c r="AC2" s="40" t="s">
        <v>47</v>
      </c>
      <c r="AD2" s="40" t="s">
        <v>48</v>
      </c>
      <c r="AE2" s="40" t="s">
        <v>49</v>
      </c>
      <c r="AF2" s="40" t="s">
        <v>53</v>
      </c>
      <c r="AG2" s="40" t="s">
        <v>54</v>
      </c>
      <c r="AH2" s="40" t="s">
        <v>55</v>
      </c>
      <c r="AI2" s="40" t="s">
        <v>56</v>
      </c>
      <c r="AJ2" s="40" t="s">
        <v>57</v>
      </c>
      <c r="AK2" s="40" t="s">
        <v>58</v>
      </c>
      <c r="AL2" s="40" t="s">
        <v>59</v>
      </c>
      <c r="AM2" s="40" t="s">
        <v>60</v>
      </c>
      <c r="AN2" s="40" t="s">
        <v>61</v>
      </c>
      <c r="AO2" s="40" t="s">
        <v>50</v>
      </c>
      <c r="AP2" s="40" t="s">
        <v>51</v>
      </c>
      <c r="AQ2" s="40" t="s">
        <v>52</v>
      </c>
      <c r="AR2" s="40" t="s">
        <v>62</v>
      </c>
      <c r="AS2" s="40" t="s">
        <v>63</v>
      </c>
      <c r="AT2" s="40" t="s">
        <v>64</v>
      </c>
      <c r="AU2" s="40" t="s">
        <v>65</v>
      </c>
      <c r="AV2" s="40" t="s">
        <v>66</v>
      </c>
      <c r="AW2" s="40" t="s">
        <v>67</v>
      </c>
      <c r="AX2" s="40" t="s">
        <v>68</v>
      </c>
      <c r="AY2" s="40" t="s">
        <v>69</v>
      </c>
      <c r="AZ2" s="40" t="s">
        <v>70</v>
      </c>
      <c r="BA2" s="40" t="s">
        <v>71</v>
      </c>
      <c r="BB2" s="40" t="s">
        <v>72</v>
      </c>
      <c r="BC2" s="40" t="s">
        <v>73</v>
      </c>
      <c r="BD2" s="51" t="s">
        <v>74</v>
      </c>
      <c r="BE2" s="40" t="s">
        <v>75</v>
      </c>
      <c r="BF2" s="40" t="s">
        <v>76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19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3" t="s">
        <v>20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>
        <f>IF(C10&lt;&gt;0,punctaj1(C4,C3,C10),"")</f>
        <v>100</v>
      </c>
      <c r="D11" s="47">
        <f aca="true" t="shared" si="6" ref="D11:BF11">IF(D10&lt;&gt;0,punctaj1(D4,D3,D10),"")</f>
        <v>100</v>
      </c>
      <c r="E11" s="47">
        <f t="shared" si="6"/>
        <v>100</v>
      </c>
      <c r="F11" s="47">
        <f t="shared" si="6"/>
        <v>100</v>
      </c>
      <c r="G11" s="47">
        <f t="shared" si="6"/>
        <v>100</v>
      </c>
      <c r="H11" s="47">
        <f t="shared" si="6"/>
        <v>100</v>
      </c>
      <c r="I11" s="47">
        <f t="shared" si="6"/>
        <v>100</v>
      </c>
      <c r="J11" s="47">
        <f t="shared" si="6"/>
        <v>100</v>
      </c>
      <c r="K11" s="47">
        <f t="shared" si="6"/>
        <v>100</v>
      </c>
      <c r="L11" s="47">
        <f t="shared" si="6"/>
        <v>100</v>
      </c>
      <c r="M11" s="47">
        <f t="shared" si="6"/>
        <v>100</v>
      </c>
      <c r="N11" s="47">
        <f t="shared" si="6"/>
        <v>100</v>
      </c>
      <c r="O11" s="47">
        <f t="shared" si="6"/>
        <v>100</v>
      </c>
      <c r="P11" s="47">
        <f t="shared" si="6"/>
        <v>100</v>
      </c>
      <c r="Q11" s="47">
        <f t="shared" si="6"/>
        <v>100</v>
      </c>
      <c r="R11" s="47">
        <f t="shared" si="6"/>
        <v>100</v>
      </c>
      <c r="S11" s="47">
        <f t="shared" si="6"/>
        <v>100</v>
      </c>
      <c r="T11" s="47">
        <f t="shared" si="6"/>
        <v>100</v>
      </c>
      <c r="U11" s="47">
        <f t="shared" si="6"/>
        <v>100</v>
      </c>
      <c r="V11" s="47">
        <f t="shared" si="6"/>
        <v>100</v>
      </c>
      <c r="W11" s="47">
        <f t="shared" si="6"/>
        <v>100</v>
      </c>
      <c r="X11" s="47">
        <f t="shared" si="6"/>
        <v>100</v>
      </c>
      <c r="Y11" s="47">
        <f t="shared" si="6"/>
        <v>100</v>
      </c>
      <c r="Z11" s="47">
        <f t="shared" si="6"/>
        <v>100</v>
      </c>
      <c r="AA11" s="47">
        <f t="shared" si="6"/>
        <v>100</v>
      </c>
      <c r="AB11" s="47">
        <f t="shared" si="6"/>
        <v>100</v>
      </c>
      <c r="AC11" s="47">
        <f t="shared" si="6"/>
        <v>100</v>
      </c>
      <c r="AD11" s="47">
        <f t="shared" si="6"/>
        <v>100</v>
      </c>
      <c r="AE11" s="47">
        <f t="shared" si="6"/>
        <v>100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>
        <f t="shared" si="6"/>
        <v>100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39"/>
  <sheetViews>
    <sheetView showGridLines="0" tabSelected="1" zoomScalePageLayoutView="0" workbookViewId="0" topLeftCell="A1">
      <selection activeCell="I19" sqref="I19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86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77</v>
      </c>
      <c r="C4" s="54" t="s">
        <v>15</v>
      </c>
      <c r="D4" s="54"/>
      <c r="E4" s="54" t="s">
        <v>79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45754</v>
      </c>
      <c r="C7" s="37"/>
      <c r="D7" s="37">
        <f>B7*D5</f>
        <v>41178.6</v>
      </c>
      <c r="E7" s="35"/>
      <c r="F7" s="35">
        <f>B7*F5</f>
        <v>4575.400000000001</v>
      </c>
    </row>
    <row r="8" spans="1:6" ht="12.75">
      <c r="A8" s="2" t="s">
        <v>81</v>
      </c>
      <c r="B8" s="38">
        <f>D8+F8</f>
        <v>16989.90495</v>
      </c>
      <c r="C8" s="39">
        <v>880.42</v>
      </c>
      <c r="D8" s="18">
        <f>C8*$D$13</f>
        <v>16989.90495</v>
      </c>
      <c r="E8" s="2"/>
      <c r="F8" s="18">
        <f>E8*$F$13</f>
        <v>0</v>
      </c>
    </row>
    <row r="9" spans="1:6" ht="12.75">
      <c r="A9" s="2" t="s">
        <v>80</v>
      </c>
      <c r="B9" s="38">
        <f>D9+F9</f>
        <v>15229.1628</v>
      </c>
      <c r="C9" s="39">
        <v>552.08</v>
      </c>
      <c r="D9" s="18">
        <f>C9*$D$13</f>
        <v>10653.7638</v>
      </c>
      <c r="E9" s="2">
        <v>30</v>
      </c>
      <c r="F9" s="18">
        <f>E9*$F$13</f>
        <v>4575.398999999999</v>
      </c>
    </row>
    <row r="10" spans="1:6" ht="12.75">
      <c r="A10" s="2" t="str">
        <f>categorie!A10</f>
        <v>Almina Trading SRL Targoviste</v>
      </c>
      <c r="B10" s="38">
        <f>D10+F10</f>
        <v>6968.134274999999</v>
      </c>
      <c r="C10" s="39">
        <v>361.09</v>
      </c>
      <c r="D10" s="18">
        <f>C10*$D$13</f>
        <v>6968.134274999999</v>
      </c>
      <c r="E10" s="39"/>
      <c r="F10" s="18">
        <f>E10*$F$13</f>
        <v>0</v>
      </c>
    </row>
    <row r="11" spans="1:6" ht="12.75">
      <c r="A11" s="4" t="str">
        <f>categorie!A8</f>
        <v>Prolife SRL Targoviste</v>
      </c>
      <c r="B11" s="38">
        <f>D11+F11</f>
        <v>6566.746275</v>
      </c>
      <c r="C11" s="39">
        <v>340.29</v>
      </c>
      <c r="D11" s="18">
        <f>C11*$D$13</f>
        <v>6566.746275</v>
      </c>
      <c r="E11" s="39"/>
      <c r="F11" s="18">
        <f>E11*$F$13</f>
        <v>0</v>
      </c>
    </row>
    <row r="12" spans="1:6" ht="12.75">
      <c r="A12" s="14" t="s">
        <v>21</v>
      </c>
      <c r="B12" s="7">
        <f>SUM(B8:B11)</f>
        <v>45753.9483</v>
      </c>
      <c r="C12" s="7">
        <f>SUM(C8:C11)</f>
        <v>2133.88</v>
      </c>
      <c r="D12" s="7">
        <f>SUM(D8:D11)</f>
        <v>41178.5493</v>
      </c>
      <c r="E12" s="7">
        <f>SUM(E8:E11)</f>
        <v>30</v>
      </c>
      <c r="F12" s="7">
        <f>SUM(F8:F11)</f>
        <v>4575.398999999999</v>
      </c>
    </row>
    <row r="13" spans="1:6" ht="12.75">
      <c r="A13" s="2" t="s">
        <v>4</v>
      </c>
      <c r="B13" s="5"/>
      <c r="C13" s="8"/>
      <c r="D13" s="8">
        <f>ROUND(D7/C12,4)</f>
        <v>19.2975</v>
      </c>
      <c r="E13" s="8"/>
      <c r="F13" s="8">
        <f>ROUND(F7/E12,4)</f>
        <v>152.5133</v>
      </c>
    </row>
    <row r="16" spans="1:4" ht="12.75">
      <c r="A16" s="1" t="s">
        <v>6</v>
      </c>
      <c r="B16" s="1"/>
      <c r="C16" s="1"/>
      <c r="D16" s="1" t="s">
        <v>87</v>
      </c>
    </row>
    <row r="17" spans="1:4" ht="12.75">
      <c r="A17" s="1" t="s">
        <v>83</v>
      </c>
      <c r="B17" s="1"/>
      <c r="C17" s="1"/>
      <c r="D17" s="1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1" t="s">
        <v>11</v>
      </c>
      <c r="B21" s="1"/>
      <c r="C21" s="1" t="s">
        <v>16</v>
      </c>
      <c r="D21" s="3"/>
    </row>
    <row r="22" spans="1:4" ht="12.75">
      <c r="A22" s="1" t="s">
        <v>84</v>
      </c>
      <c r="B22" s="1"/>
      <c r="C22" s="1" t="s">
        <v>78</v>
      </c>
      <c r="D22" s="3"/>
    </row>
    <row r="23" spans="1:4" ht="12.75">
      <c r="A23" s="3"/>
      <c r="B23" s="3"/>
      <c r="C23" s="3"/>
      <c r="D23" s="3"/>
    </row>
    <row r="24" spans="1:5" ht="12.75">
      <c r="A24" s="3"/>
      <c r="B24" s="3"/>
      <c r="C24" s="3"/>
      <c r="D24" s="3"/>
      <c r="E24" s="3"/>
    </row>
    <row r="25" spans="1:4" ht="12.75">
      <c r="A25" s="3"/>
      <c r="B25" s="3"/>
      <c r="C25" s="3"/>
      <c r="D25" s="3"/>
    </row>
    <row r="26" spans="1:4" ht="12.75">
      <c r="A26" s="3" t="s">
        <v>85</v>
      </c>
      <c r="B26" s="3"/>
      <c r="C26" s="3"/>
      <c r="D26" s="3"/>
    </row>
    <row r="27" spans="1:4" ht="12.75">
      <c r="A27" s="3" t="s">
        <v>82</v>
      </c>
      <c r="B27" s="3"/>
      <c r="C27" s="3" t="s">
        <v>17</v>
      </c>
      <c r="D27" s="3"/>
    </row>
    <row r="28" spans="1:4" ht="12.75">
      <c r="A28" s="3"/>
      <c r="B28" s="3"/>
      <c r="C28" s="3" t="s">
        <v>18</v>
      </c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409.5">
      <c r="A34" s="3"/>
      <c r="B34" s="3"/>
      <c r="C34" s="3"/>
      <c r="D34" s="3"/>
    </row>
    <row r="35" spans="1:4" ht="409.5">
      <c r="A35" s="3"/>
      <c r="B35" s="3"/>
      <c r="C35" s="3"/>
      <c r="D35" s="3"/>
    </row>
    <row r="36" spans="1:4" ht="409.5">
      <c r="A36" s="3"/>
      <c r="B36" s="3"/>
      <c r="C36" s="3"/>
      <c r="D36" s="3"/>
    </row>
    <row r="37" spans="1:4" ht="409.5">
      <c r="A37" s="3"/>
      <c r="B37" s="3"/>
      <c r="C37" s="3"/>
      <c r="D37" s="3"/>
    </row>
    <row r="38" spans="1:4" ht="409.5">
      <c r="A38" s="3"/>
      <c r="B38" s="3"/>
      <c r="C38" s="3"/>
      <c r="D38" s="3"/>
    </row>
    <row r="39" spans="1:4" ht="12.75">
      <c r="A39" s="3"/>
      <c r="B39" s="3"/>
      <c r="C39" s="3"/>
      <c r="D39" s="3"/>
    </row>
  </sheetData>
  <sheetProtection/>
  <mergeCells count="4">
    <mergeCell ref="E4:F4"/>
    <mergeCell ref="A4:A6"/>
    <mergeCell ref="C4:D4"/>
    <mergeCell ref="A1:F3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2016-10-06T07:03:41Z</cp:lastPrinted>
  <dcterms:created xsi:type="dcterms:W3CDTF">2003-01-21T08:22:40Z</dcterms:created>
  <dcterms:modified xsi:type="dcterms:W3CDTF">2016-10-19T07:13:38Z</dcterms:modified>
  <cp:category/>
  <cp:version/>
  <cp:contentType/>
  <cp:contentStatus/>
</cp:coreProperties>
</file>